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KI\Documents\ZSL\UK - Steuern\WST 2. Jahr\UK Steuern 2 - Lernsituationen\Bock - WST-LF08-LS12\20240603 WST-LS12-Excel-Dateien\"/>
    </mc:Choice>
  </mc:AlternateContent>
  <xr:revisionPtr revIDLastSave="0" documentId="13_ncr:1_{F51C643E-E71B-42C9-BBD8-6A96FAD2F46E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Lösung Vertiefung" sheetId="3" r:id="rId1"/>
    <sheet name="gestufte Hilfe Vertiefung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3" l="1"/>
  <c r="C33" i="3"/>
  <c r="B25" i="3"/>
  <c r="D26" i="3" s="1"/>
  <c r="E27" i="3" s="1"/>
  <c r="E28" i="3" s="1"/>
  <c r="D11" i="3" s="1"/>
  <c r="F11" i="3" s="1"/>
  <c r="G20" i="3" s="1"/>
  <c r="B24" i="3"/>
  <c r="F19" i="3"/>
  <c r="F18" i="3"/>
  <c r="F17" i="3"/>
  <c r="F16" i="3"/>
  <c r="F15" i="3"/>
  <c r="F14" i="3"/>
  <c r="F13" i="3"/>
  <c r="D12" i="3"/>
  <c r="F12" i="3" s="1"/>
  <c r="D9" i="3"/>
  <c r="F9" i="3" s="1"/>
  <c r="F8" i="3"/>
  <c r="D8" i="3"/>
  <c r="D7" i="3"/>
  <c r="F7" i="3" s="1"/>
  <c r="D6" i="3"/>
  <c r="F6" i="3" s="1"/>
  <c r="B4" i="3"/>
  <c r="D26" i="4"/>
  <c r="E27" i="4" s="1"/>
  <c r="E28" i="4" s="1"/>
  <c r="F19" i="4"/>
  <c r="F18" i="4"/>
  <c r="F17" i="4"/>
  <c r="F16" i="4"/>
  <c r="F15" i="4"/>
  <c r="F14" i="4"/>
  <c r="F13" i="4"/>
  <c r="F12" i="4"/>
  <c r="F11" i="4"/>
  <c r="F9" i="4"/>
  <c r="F8" i="4"/>
  <c r="F7" i="4"/>
  <c r="F6" i="4"/>
  <c r="G10" i="4" s="1"/>
  <c r="I10" i="4" s="1"/>
  <c r="H20" i="3" l="1"/>
  <c r="I20" i="3"/>
  <c r="G10" i="3"/>
  <c r="G20" i="4"/>
  <c r="I20" i="4"/>
  <c r="I21" i="4" s="1"/>
  <c r="H20" i="4"/>
  <c r="G21" i="4"/>
  <c r="H10" i="4"/>
  <c r="G21" i="3" l="1"/>
  <c r="I10" i="3"/>
  <c r="I21" i="3" s="1"/>
  <c r="H10" i="3"/>
  <c r="H21" i="3" s="1"/>
  <c r="H21" i="4"/>
</calcChain>
</file>

<file path=xl/sharedStrings.xml><?xml version="1.0" encoding="utf-8"?>
<sst xmlns="http://schemas.openxmlformats.org/spreadsheetml/2006/main" count="86" uniqueCount="50">
  <si>
    <t>200 m² zu 500 m²</t>
  </si>
  <si>
    <t>%iger Anteil der entgeltich ver-mieteten Fläche</t>
  </si>
  <si>
    <t>Ehemann</t>
  </si>
  <si>
    <t>Ehefrau</t>
  </si>
  <si>
    <t>Einnahmen</t>
  </si>
  <si>
    <r>
      <t>Miete 1. OG</t>
    </r>
    <r>
      <rPr>
        <b/>
        <sz val="10"/>
        <color theme="1"/>
        <rFont val="Arial"/>
        <family val="2"/>
      </rPr>
      <t xml:space="preserve"> *</t>
    </r>
  </si>
  <si>
    <t>6*1.000 €</t>
  </si>
  <si>
    <t>Nebenkosten 1. OG</t>
  </si>
  <si>
    <t>6*120 €</t>
  </si>
  <si>
    <t>Miete DG</t>
  </si>
  <si>
    <t>2*300 €</t>
  </si>
  <si>
    <t>Nebenkosten DG</t>
  </si>
  <si>
    <t>2*70 €</t>
  </si>
  <si>
    <t>Summe der Einnahmen</t>
  </si>
  <si>
    <t xml:space="preserve">./.Werbungskosten </t>
  </si>
  <si>
    <t>AfA</t>
  </si>
  <si>
    <t>Darlehenszinsen</t>
  </si>
  <si>
    <t>500.000*4,5%*6/12</t>
  </si>
  <si>
    <t>Notarkosten Grundschuld</t>
  </si>
  <si>
    <t>Grundbuchkosten Grundschuld</t>
  </si>
  <si>
    <t>Dachreparatur</t>
  </si>
  <si>
    <t>1/3 v. 21.000 €</t>
  </si>
  <si>
    <t>Heizungsanlage</t>
  </si>
  <si>
    <t>1/2 v. 20.000 €</t>
  </si>
  <si>
    <t>sanitäre Anlage EG</t>
  </si>
  <si>
    <t>sanitäre Anlage 1. OG</t>
  </si>
  <si>
    <t>sonstige Aufwendungen</t>
  </si>
  <si>
    <t>Summe der ansetzbaren Werbungskosten</t>
  </si>
  <si>
    <t>Berechnung der AfA</t>
  </si>
  <si>
    <t>Kaufpreis</t>
  </si>
  <si>
    <t>+Anschaffungs NK</t>
  </si>
  <si>
    <t>=Anschaffungskosten</t>
  </si>
  <si>
    <t>davon entfallen 2/3 auf das Gebäude (250.000/750.000)</t>
  </si>
  <si>
    <t>AfA im Jahr 2023 nur für 6 Monate</t>
  </si>
  <si>
    <t>1. OG</t>
  </si>
  <si>
    <t>DG</t>
  </si>
  <si>
    <t>bezahlte Miete der Mieter:</t>
  </si>
  <si>
    <t xml:space="preserve">entspricht somit </t>
  </si>
  <si>
    <t>Ermittlung der Einkünfte aus Vermietung und Verpachtung des Ehepaars Eisen</t>
  </si>
  <si>
    <t>Anteil der entgeltlich vermieteten Wohnungen</t>
  </si>
  <si>
    <t>200 m² zu 500 m²:</t>
  </si>
  <si>
    <t>%</t>
  </si>
  <si>
    <t>= Einkünfte aus Vermietung und Verpachtung gem. § 21 EStG</t>
  </si>
  <si>
    <t xml:space="preserve"> =</t>
  </si>
  <si>
    <t>* Überprüfung bzgl. der ortsüblichen Miete:</t>
  </si>
  <si>
    <t>ortsübliche Miete gemäß Situation:</t>
  </si>
  <si>
    <t>entspricht somit (in %):</t>
  </si>
  <si>
    <t>AfA pro Jahr: BMG * 2 %</t>
  </si>
  <si>
    <t xml:space="preserve"> = 529.936 € * 2 % </t>
  </si>
  <si>
    <t>Folge: Die Werbungskosten, die auf die vermieteten Wohnungen entfallen, können im vollen Umfang angesetzt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</si>
</sst>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0"/>
      <color theme="1"/>
      <name val="Arial"/>
      <family val="2"/>
    </font>
    <font>
      <u val="doubleAccounting"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7" fillId="0" borderId="0" xfId="0" applyFont="1"/>
    <xf numFmtId="0" fontId="1" fillId="0" borderId="0" xfId="0" applyFont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9" fontId="2" fillId="0" borderId="8" xfId="5" applyFont="1" applyBorder="1"/>
    <xf numFmtId="0" fontId="8" fillId="0" borderId="0" xfId="0" applyFont="1" applyAlignment="1">
      <alignment horizontal="right" vertical="top" wrapText="1"/>
    </xf>
    <xf numFmtId="0" fontId="1" fillId="2" borderId="2" xfId="0" applyFont="1" applyFill="1" applyBorder="1"/>
    <xf numFmtId="8" fontId="1" fillId="0" borderId="0" xfId="4" applyNumberFormat="1" applyFont="1" applyBorder="1" applyAlignment="1">
      <alignment horizontal="right"/>
    </xf>
    <xf numFmtId="9" fontId="1" fillId="0" borderId="0" xfId="0" applyNumberFormat="1" applyFont="1"/>
    <xf numFmtId="8" fontId="1" fillId="0" borderId="0" xfId="0" applyNumberFormat="1" applyFont="1"/>
    <xf numFmtId="0" fontId="1" fillId="0" borderId="3" xfId="0" applyFont="1" applyBorder="1"/>
    <xf numFmtId="0" fontId="1" fillId="0" borderId="1" xfId="0" applyFont="1" applyBorder="1"/>
    <xf numFmtId="0" fontId="1" fillId="0" borderId="1" xfId="0" quotePrefix="1" applyFont="1" applyBorder="1"/>
    <xf numFmtId="8" fontId="1" fillId="0" borderId="1" xfId="4" applyNumberFormat="1" applyFont="1" applyBorder="1" applyAlignment="1">
      <alignment horizontal="right"/>
    </xf>
    <xf numFmtId="9" fontId="1" fillId="0" borderId="1" xfId="0" applyNumberFormat="1" applyFont="1" applyBorder="1"/>
    <xf numFmtId="8" fontId="1" fillId="0" borderId="1" xfId="0" applyNumberFormat="1" applyFont="1" applyBorder="1"/>
    <xf numFmtId="8" fontId="2" fillId="0" borderId="12" xfId="0" applyNumberFormat="1" applyFont="1" applyBorder="1"/>
    <xf numFmtId="44" fontId="1" fillId="0" borderId="0" xfId="4" applyFont="1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44" fontId="1" fillId="0" borderId="1" xfId="4" applyFont="1" applyBorder="1"/>
    <xf numFmtId="0" fontId="1" fillId="0" borderId="4" xfId="0" applyFont="1" applyBorder="1"/>
    <xf numFmtId="8" fontId="1" fillId="0" borderId="12" xfId="0" applyNumberFormat="1" applyFont="1" applyBorder="1"/>
    <xf numFmtId="0" fontId="2" fillId="2" borderId="0" xfId="0" quotePrefix="1" applyFont="1" applyFill="1"/>
    <xf numFmtId="0" fontId="2" fillId="2" borderId="0" xfId="0" applyFont="1" applyFill="1"/>
    <xf numFmtId="0" fontId="1" fillId="2" borderId="9" xfId="0" applyFont="1" applyFill="1" applyBorder="1"/>
    <xf numFmtId="8" fontId="1" fillId="2" borderId="0" xfId="0" applyNumberFormat="1" applyFont="1" applyFill="1"/>
    <xf numFmtId="8" fontId="2" fillId="2" borderId="12" xfId="0" applyNumberFormat="1" applyFont="1" applyFill="1" applyBorder="1"/>
    <xf numFmtId="0" fontId="4" fillId="0" borderId="5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7" xfId="0" quotePrefix="1" applyFont="1" applyBorder="1"/>
    <xf numFmtId="0" fontId="1" fillId="0" borderId="10" xfId="0" quotePrefix="1" applyFont="1" applyBorder="1"/>
    <xf numFmtId="0" fontId="1" fillId="0" borderId="10" xfId="0" applyFont="1" applyBorder="1" applyAlignment="1">
      <alignment vertical="top"/>
    </xf>
    <xf numFmtId="0" fontId="1" fillId="0" borderId="0" xfId="0" applyFont="1" applyAlignment="1">
      <alignment vertical="top"/>
    </xf>
    <xf numFmtId="44" fontId="1" fillId="0" borderId="11" xfId="4" applyFont="1" applyBorder="1" applyAlignment="1">
      <alignment horizontal="left" vertical="top"/>
    </xf>
    <xf numFmtId="0" fontId="1" fillId="0" borderId="7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44" fontId="5" fillId="0" borderId="8" xfId="4" applyFont="1" applyBorder="1" applyAlignment="1">
      <alignment horizontal="left" vertical="top"/>
    </xf>
    <xf numFmtId="44" fontId="1" fillId="0" borderId="0" xfId="4" applyFont="1" applyAlignment="1">
      <alignment horizontal="left" vertical="top"/>
    </xf>
    <xf numFmtId="0" fontId="6" fillId="0" borderId="5" xfId="0" applyFont="1" applyBorder="1"/>
    <xf numFmtId="0" fontId="1" fillId="0" borderId="9" xfId="0" applyFont="1" applyBorder="1" applyAlignment="1">
      <alignment horizontal="right" indent="1"/>
    </xf>
    <xf numFmtId="0" fontId="1" fillId="0" borderId="6" xfId="0" applyFont="1" applyBorder="1" applyAlignment="1">
      <alignment horizontal="right" indent="1"/>
    </xf>
    <xf numFmtId="44" fontId="1" fillId="0" borderId="0" xfId="4" applyFont="1" applyBorder="1" applyAlignment="1">
      <alignment horizontal="right" indent="1"/>
    </xf>
    <xf numFmtId="44" fontId="1" fillId="0" borderId="11" xfId="4" applyFont="1" applyBorder="1" applyAlignment="1">
      <alignment horizontal="right" indent="1"/>
    </xf>
    <xf numFmtId="9" fontId="2" fillId="0" borderId="1" xfId="5" applyFont="1" applyBorder="1" applyAlignment="1">
      <alignment horizontal="right" indent="1"/>
    </xf>
    <xf numFmtId="9" fontId="2" fillId="0" borderId="8" xfId="5" applyFont="1" applyBorder="1" applyAlignment="1">
      <alignment horizontal="right" indent="1"/>
    </xf>
    <xf numFmtId="0" fontId="1" fillId="0" borderId="1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</cellXfs>
  <cellStyles count="6">
    <cellStyle name="Prozent" xfId="5" builtinId="5"/>
    <cellStyle name="Prozent 2" xfId="3" xr:uid="{00000000-0005-0000-0000-000000000000}"/>
    <cellStyle name="Standard" xfId="0" builtinId="0"/>
    <cellStyle name="Standard 2" xfId="1" xr:uid="{00000000-0005-0000-0000-000002000000}"/>
    <cellStyle name="Währung" xfId="4" builtinId="4"/>
    <cellStyle name="Währung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6F978-03BA-4495-805F-8506D5A300A5}">
  <dimension ref="A1:I33"/>
  <sheetViews>
    <sheetView tabSelected="1" topLeftCell="A5" workbookViewId="0">
      <selection activeCell="F18" sqref="F18"/>
    </sheetView>
  </sheetViews>
  <sheetFormatPr baseColWidth="10" defaultRowHeight="12.75" x14ac:dyDescent="0.35"/>
  <cols>
    <col min="1" max="1" width="35.1328125" customWidth="1"/>
    <col min="2" max="2" width="26.06640625" bestFit="1" customWidth="1"/>
    <col min="3" max="3" width="12.796875" bestFit="1" customWidth="1"/>
    <col min="4" max="5" width="11.53125" bestFit="1" customWidth="1"/>
    <col min="6" max="9" width="10.9296875" bestFit="1" customWidth="1"/>
  </cols>
  <sheetData>
    <row r="1" spans="1:9" ht="15" x14ac:dyDescent="0.4">
      <c r="A1" s="1" t="s">
        <v>38</v>
      </c>
      <c r="B1" s="2"/>
      <c r="C1" s="2"/>
      <c r="D1" s="2"/>
      <c r="E1" s="2"/>
      <c r="F1" s="2"/>
      <c r="G1" s="2"/>
      <c r="H1" s="2"/>
      <c r="I1" s="2"/>
    </row>
    <row r="2" spans="1:9" x14ac:dyDescent="0.35">
      <c r="A2" s="2"/>
      <c r="B2" s="2"/>
      <c r="C2" s="2"/>
      <c r="D2" s="2"/>
      <c r="E2" s="2"/>
      <c r="F2" s="2"/>
      <c r="G2" s="2"/>
      <c r="H2" s="2"/>
      <c r="I2" s="2"/>
    </row>
    <row r="3" spans="1:9" x14ac:dyDescent="0.35">
      <c r="A3" s="3" t="s">
        <v>39</v>
      </c>
      <c r="B3" s="4"/>
      <c r="C3" s="2"/>
      <c r="D3" s="2"/>
      <c r="E3" s="2"/>
      <c r="F3" s="2"/>
      <c r="G3" s="2"/>
      <c r="H3" s="2"/>
      <c r="I3" s="2"/>
    </row>
    <row r="4" spans="1:9" ht="13.15" x14ac:dyDescent="0.4">
      <c r="A4" s="5" t="s">
        <v>0</v>
      </c>
      <c r="B4" s="6">
        <f>200/500</f>
        <v>0.4</v>
      </c>
      <c r="C4" s="2"/>
      <c r="D4" s="2"/>
      <c r="E4" s="2"/>
      <c r="F4" s="2"/>
      <c r="G4" s="2"/>
      <c r="H4" s="2"/>
      <c r="I4" s="2"/>
    </row>
    <row r="5" spans="1:9" ht="30.4" x14ac:dyDescent="0.35">
      <c r="A5" s="2"/>
      <c r="B5" s="2"/>
      <c r="C5" s="2"/>
      <c r="D5" s="2"/>
      <c r="E5" s="7" t="s">
        <v>1</v>
      </c>
      <c r="F5" s="2"/>
      <c r="G5" s="2"/>
      <c r="H5" s="2" t="s">
        <v>2</v>
      </c>
      <c r="I5" s="2" t="s">
        <v>3</v>
      </c>
    </row>
    <row r="6" spans="1:9" ht="13.15" x14ac:dyDescent="0.4">
      <c r="A6" s="8" t="s">
        <v>4</v>
      </c>
      <c r="B6" s="2" t="s">
        <v>5</v>
      </c>
      <c r="C6" s="2" t="s">
        <v>6</v>
      </c>
      <c r="D6" s="9">
        <f>6*1000</f>
        <v>6000</v>
      </c>
      <c r="E6" s="10">
        <v>1</v>
      </c>
      <c r="F6" s="11">
        <f>D6*E6</f>
        <v>6000</v>
      </c>
      <c r="G6" s="2"/>
      <c r="H6" s="2"/>
      <c r="I6" s="2"/>
    </row>
    <row r="7" spans="1:9" x14ac:dyDescent="0.35">
      <c r="A7" s="12"/>
      <c r="B7" s="2" t="s">
        <v>7</v>
      </c>
      <c r="C7" s="2" t="s">
        <v>8</v>
      </c>
      <c r="D7" s="9">
        <f>6*120</f>
        <v>720</v>
      </c>
      <c r="E7" s="10">
        <v>1</v>
      </c>
      <c r="F7" s="11">
        <f t="shared" ref="F7:F9" si="0">D7*E7</f>
        <v>720</v>
      </c>
      <c r="G7" s="2"/>
      <c r="H7" s="2"/>
      <c r="I7" s="2"/>
    </row>
    <row r="8" spans="1:9" x14ac:dyDescent="0.35">
      <c r="A8" s="12"/>
      <c r="B8" s="2" t="s">
        <v>9</v>
      </c>
      <c r="C8" s="2" t="s">
        <v>10</v>
      </c>
      <c r="D8" s="9">
        <f>2*300</f>
        <v>600</v>
      </c>
      <c r="E8" s="10">
        <v>1</v>
      </c>
      <c r="F8" s="11">
        <f t="shared" si="0"/>
        <v>600</v>
      </c>
      <c r="G8" s="2"/>
      <c r="H8" s="2"/>
      <c r="I8" s="2"/>
    </row>
    <row r="9" spans="1:9" x14ac:dyDescent="0.35">
      <c r="A9" s="12"/>
      <c r="B9" s="13" t="s">
        <v>11</v>
      </c>
      <c r="C9" s="14" t="s">
        <v>12</v>
      </c>
      <c r="D9" s="15">
        <f>2*70</f>
        <v>140</v>
      </c>
      <c r="E9" s="16">
        <v>1</v>
      </c>
      <c r="F9" s="17">
        <f t="shared" si="0"/>
        <v>140</v>
      </c>
      <c r="G9" s="13"/>
      <c r="H9" s="2"/>
      <c r="I9" s="2"/>
    </row>
    <row r="10" spans="1:9" ht="13.15" x14ac:dyDescent="0.4">
      <c r="A10" s="12" t="s">
        <v>13</v>
      </c>
      <c r="B10" s="13"/>
      <c r="C10" s="13"/>
      <c r="D10" s="13"/>
      <c r="E10" s="13"/>
      <c r="F10" s="13"/>
      <c r="G10" s="17">
        <f>SUM(F6:F9)</f>
        <v>7460</v>
      </c>
      <c r="H10" s="18">
        <f>G10/2</f>
        <v>3730</v>
      </c>
      <c r="I10" s="18">
        <f>G10/2</f>
        <v>3730</v>
      </c>
    </row>
    <row r="11" spans="1:9" x14ac:dyDescent="0.35">
      <c r="A11" s="8" t="s">
        <v>14</v>
      </c>
      <c r="B11" s="2" t="s">
        <v>15</v>
      </c>
      <c r="C11" s="2"/>
      <c r="D11" s="19">
        <f>E28</f>
        <v>5299.36</v>
      </c>
      <c r="E11" s="10">
        <v>0.4</v>
      </c>
      <c r="F11" s="11">
        <f>D11*E11*-1</f>
        <v>-2119.7440000000001</v>
      </c>
      <c r="G11" s="2"/>
      <c r="H11" s="2"/>
      <c r="I11" s="2"/>
    </row>
    <row r="12" spans="1:9" ht="25.5" x14ac:dyDescent="0.35">
      <c r="A12" s="12"/>
      <c r="B12" s="20" t="s">
        <v>16</v>
      </c>
      <c r="C12" s="21" t="s">
        <v>17</v>
      </c>
      <c r="D12" s="19">
        <f>500000*0.045*6/12</f>
        <v>11250</v>
      </c>
      <c r="E12" s="10">
        <v>0.4</v>
      </c>
      <c r="F12" s="11">
        <f t="shared" ref="F12:F19" si="1">D12*E12*-1</f>
        <v>-4500</v>
      </c>
      <c r="G12" s="2"/>
      <c r="H12" s="2"/>
      <c r="I12" s="2"/>
    </row>
    <row r="13" spans="1:9" x14ac:dyDescent="0.35">
      <c r="A13" s="12"/>
      <c r="B13" s="20" t="s">
        <v>18</v>
      </c>
      <c r="C13" s="20"/>
      <c r="D13" s="19">
        <v>714</v>
      </c>
      <c r="E13" s="10">
        <v>0.4</v>
      </c>
      <c r="F13" s="11">
        <f t="shared" si="1"/>
        <v>-285.60000000000002</v>
      </c>
      <c r="G13" s="2"/>
      <c r="H13" s="2"/>
      <c r="I13" s="2"/>
    </row>
    <row r="14" spans="1:9" x14ac:dyDescent="0.35">
      <c r="A14" s="12"/>
      <c r="B14" s="2" t="s">
        <v>19</v>
      </c>
      <c r="C14" s="2"/>
      <c r="D14" s="19">
        <v>300</v>
      </c>
      <c r="E14" s="10">
        <v>0.4</v>
      </c>
      <c r="F14" s="11">
        <f t="shared" si="1"/>
        <v>-120</v>
      </c>
      <c r="G14" s="2"/>
      <c r="H14" s="2"/>
      <c r="I14" s="2"/>
    </row>
    <row r="15" spans="1:9" x14ac:dyDescent="0.35">
      <c r="A15" s="12"/>
      <c r="B15" s="2" t="s">
        <v>20</v>
      </c>
      <c r="C15" s="2" t="s">
        <v>21</v>
      </c>
      <c r="D15" s="19">
        <v>7000</v>
      </c>
      <c r="E15" s="10">
        <v>0.4</v>
      </c>
      <c r="F15" s="11">
        <f t="shared" si="1"/>
        <v>-2800</v>
      </c>
      <c r="G15" s="2"/>
      <c r="H15" s="2"/>
      <c r="I15" s="2"/>
    </row>
    <row r="16" spans="1:9" x14ac:dyDescent="0.35">
      <c r="A16" s="12"/>
      <c r="B16" s="2" t="s">
        <v>22</v>
      </c>
      <c r="C16" s="2" t="s">
        <v>23</v>
      </c>
      <c r="D16" s="19">
        <v>10000</v>
      </c>
      <c r="E16" s="10">
        <v>0.4</v>
      </c>
      <c r="F16" s="11">
        <f t="shared" si="1"/>
        <v>-4000</v>
      </c>
      <c r="G16" s="2"/>
      <c r="H16" s="2"/>
      <c r="I16" s="2"/>
    </row>
    <row r="17" spans="1:9" x14ac:dyDescent="0.35">
      <c r="A17" s="12"/>
      <c r="B17" s="2" t="s">
        <v>24</v>
      </c>
      <c r="C17" s="2"/>
      <c r="D17" s="19">
        <v>3500</v>
      </c>
      <c r="E17" s="10">
        <v>0</v>
      </c>
      <c r="F17" s="11">
        <f t="shared" si="1"/>
        <v>0</v>
      </c>
      <c r="G17" s="2"/>
      <c r="H17" s="2"/>
      <c r="I17" s="2"/>
    </row>
    <row r="18" spans="1:9" x14ac:dyDescent="0.35">
      <c r="A18" s="12"/>
      <c r="B18" s="2" t="s">
        <v>25</v>
      </c>
      <c r="C18" s="2"/>
      <c r="D18" s="19">
        <v>10500</v>
      </c>
      <c r="E18" s="10">
        <v>1</v>
      </c>
      <c r="F18" s="11">
        <f t="shared" si="1"/>
        <v>-10500</v>
      </c>
      <c r="G18" s="2"/>
      <c r="H18" s="2"/>
      <c r="I18" s="2"/>
    </row>
    <row r="19" spans="1:9" x14ac:dyDescent="0.35">
      <c r="A19" s="12"/>
      <c r="B19" s="13" t="s">
        <v>26</v>
      </c>
      <c r="C19" s="13"/>
      <c r="D19" s="22">
        <v>9000</v>
      </c>
      <c r="E19" s="16">
        <v>0.4</v>
      </c>
      <c r="F19" s="17">
        <f t="shared" si="1"/>
        <v>-3600</v>
      </c>
      <c r="G19" s="2"/>
      <c r="H19" s="2"/>
      <c r="I19" s="2"/>
    </row>
    <row r="20" spans="1:9" x14ac:dyDescent="0.35">
      <c r="A20" s="23" t="s">
        <v>27</v>
      </c>
      <c r="B20" s="13"/>
      <c r="C20" s="13"/>
      <c r="D20" s="13"/>
      <c r="E20" s="13"/>
      <c r="F20" s="2"/>
      <c r="G20" s="24">
        <f>SUM(F11:F19)</f>
        <v>-27925.344000000001</v>
      </c>
      <c r="H20" s="24">
        <f>G20/2</f>
        <v>-13962.672</v>
      </c>
      <c r="I20" s="24">
        <f>G20/2</f>
        <v>-13962.672</v>
      </c>
    </row>
    <row r="21" spans="1:9" ht="13.15" x14ac:dyDescent="0.4">
      <c r="A21" s="25" t="s">
        <v>42</v>
      </c>
      <c r="B21" s="26"/>
      <c r="C21" s="26"/>
      <c r="D21" s="26"/>
      <c r="E21" s="26"/>
      <c r="F21" s="27"/>
      <c r="G21" s="28">
        <f>G10+G20</f>
        <v>-20465.344000000001</v>
      </c>
      <c r="H21" s="29">
        <f>SUM(H10:H20)</f>
        <v>-10232.672</v>
      </c>
      <c r="I21" s="29">
        <f>SUM(I10:I20)</f>
        <v>-10232.672</v>
      </c>
    </row>
    <row r="22" spans="1:9" x14ac:dyDescent="0.35">
      <c r="A22" s="30" t="s">
        <v>28</v>
      </c>
      <c r="B22" s="31"/>
      <c r="C22" s="31"/>
      <c r="D22" s="31"/>
      <c r="E22" s="4"/>
      <c r="F22" s="2"/>
      <c r="G22" s="2"/>
      <c r="H22" s="2"/>
      <c r="I22" s="2"/>
    </row>
    <row r="23" spans="1:9" x14ac:dyDescent="0.35">
      <c r="A23" s="32" t="s">
        <v>29</v>
      </c>
      <c r="B23" s="11">
        <v>750000</v>
      </c>
      <c r="C23" s="2"/>
      <c r="D23" s="2"/>
      <c r="E23" s="33"/>
      <c r="F23" s="2"/>
      <c r="G23" s="2"/>
      <c r="H23" s="2"/>
      <c r="I23" s="2"/>
    </row>
    <row r="24" spans="1:9" x14ac:dyDescent="0.35">
      <c r="A24" s="34" t="s">
        <v>30</v>
      </c>
      <c r="B24" s="17">
        <f>41250+560+(2600*1.19)</f>
        <v>44904</v>
      </c>
      <c r="C24" s="2"/>
      <c r="D24" s="2"/>
      <c r="E24" s="33"/>
      <c r="F24" s="2"/>
      <c r="G24" s="2"/>
      <c r="H24" s="2"/>
      <c r="I24" s="2"/>
    </row>
    <row r="25" spans="1:9" x14ac:dyDescent="0.35">
      <c r="A25" s="35" t="s">
        <v>31</v>
      </c>
      <c r="B25" s="11">
        <f>SUM(B23:B24)</f>
        <v>794904</v>
      </c>
      <c r="C25" s="2"/>
      <c r="D25" s="2"/>
      <c r="E25" s="33"/>
      <c r="F25" s="2"/>
      <c r="G25" s="2"/>
      <c r="H25" s="2"/>
      <c r="I25" s="2"/>
    </row>
    <row r="26" spans="1:9" x14ac:dyDescent="0.35">
      <c r="A26" s="35" t="s">
        <v>32</v>
      </c>
      <c r="B26" s="11"/>
      <c r="C26" s="2"/>
      <c r="D26" s="11">
        <f>B25*2/3</f>
        <v>529936</v>
      </c>
      <c r="E26" s="33"/>
      <c r="F26" s="2"/>
      <c r="G26" s="2"/>
      <c r="H26" s="2"/>
      <c r="I26" s="2"/>
    </row>
    <row r="27" spans="1:9" x14ac:dyDescent="0.35">
      <c r="A27" s="36" t="s">
        <v>47</v>
      </c>
      <c r="B27" s="37" t="s">
        <v>48</v>
      </c>
      <c r="C27" s="2"/>
      <c r="D27" s="2"/>
      <c r="E27" s="38">
        <f>D26*0.02</f>
        <v>10598.72</v>
      </c>
      <c r="F27" s="2"/>
      <c r="G27" s="2"/>
      <c r="H27" s="2"/>
      <c r="I27" s="2"/>
    </row>
    <row r="28" spans="1:9" ht="13.9" x14ac:dyDescent="0.35">
      <c r="A28" s="39" t="s">
        <v>33</v>
      </c>
      <c r="B28" s="40"/>
      <c r="C28" s="13"/>
      <c r="D28" s="13"/>
      <c r="E28" s="41">
        <f>E27*6/12</f>
        <v>5299.36</v>
      </c>
      <c r="F28" s="2"/>
      <c r="G28" s="2"/>
      <c r="H28" s="2"/>
      <c r="I28" s="2"/>
    </row>
    <row r="29" spans="1:9" x14ac:dyDescent="0.35">
      <c r="A29" s="2"/>
      <c r="B29" s="2"/>
      <c r="C29" s="42"/>
      <c r="D29" s="2"/>
      <c r="E29" s="2"/>
      <c r="F29" s="2"/>
      <c r="G29" s="2"/>
      <c r="H29" s="2"/>
      <c r="I29" s="2"/>
    </row>
    <row r="30" spans="1:9" ht="13.15" x14ac:dyDescent="0.4">
      <c r="A30" s="43" t="s">
        <v>44</v>
      </c>
      <c r="B30" s="31"/>
      <c r="C30" s="44" t="s">
        <v>34</v>
      </c>
      <c r="D30" s="45" t="s">
        <v>35</v>
      </c>
      <c r="E30" s="50" t="s">
        <v>49</v>
      </c>
      <c r="F30" s="51"/>
      <c r="G30" s="51"/>
      <c r="H30" s="51"/>
      <c r="I30" s="51"/>
    </row>
    <row r="31" spans="1:9" x14ac:dyDescent="0.35">
      <c r="A31" s="32" t="s">
        <v>45</v>
      </c>
      <c r="B31" s="2"/>
      <c r="C31" s="46">
        <v>1200</v>
      </c>
      <c r="D31" s="47">
        <v>450</v>
      </c>
      <c r="E31" s="50"/>
      <c r="F31" s="51"/>
      <c r="G31" s="51"/>
      <c r="H31" s="51"/>
      <c r="I31" s="51"/>
    </row>
    <row r="32" spans="1:9" x14ac:dyDescent="0.35">
      <c r="A32" s="32" t="s">
        <v>36</v>
      </c>
      <c r="B32" s="2"/>
      <c r="C32" s="46">
        <v>1000</v>
      </c>
      <c r="D32" s="47">
        <v>300</v>
      </c>
      <c r="E32" s="2"/>
      <c r="F32" s="2"/>
      <c r="G32" s="2"/>
      <c r="H32" s="2"/>
      <c r="I32" s="2"/>
    </row>
    <row r="33" spans="1:9" ht="13.15" x14ac:dyDescent="0.4">
      <c r="A33" s="5" t="s">
        <v>37</v>
      </c>
      <c r="B33" s="13"/>
      <c r="C33" s="48">
        <f>C32/C31</f>
        <v>0.83333333333333337</v>
      </c>
      <c r="D33" s="49">
        <f>D32/D31</f>
        <v>0.66666666666666663</v>
      </c>
      <c r="E33" s="2"/>
      <c r="F33" s="2"/>
      <c r="G33" s="2"/>
      <c r="H33" s="2"/>
      <c r="I33" s="2"/>
    </row>
  </sheetData>
  <mergeCells count="1">
    <mergeCell ref="E30:I3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CA708-AC6E-4307-80E3-1BF1D5D343BE}">
  <dimension ref="A1:I33"/>
  <sheetViews>
    <sheetView zoomScale="69" workbookViewId="0">
      <selection activeCell="E32" sqref="E32"/>
    </sheetView>
  </sheetViews>
  <sheetFormatPr baseColWidth="10" defaultRowHeight="12.75" x14ac:dyDescent="0.35"/>
  <cols>
    <col min="1" max="1" width="36.53125" customWidth="1"/>
    <col min="2" max="2" width="21" customWidth="1"/>
    <col min="3" max="3" width="6.6640625" customWidth="1"/>
  </cols>
  <sheetData>
    <row r="1" spans="1:9" ht="15" x14ac:dyDescent="0.4">
      <c r="A1" s="1" t="s">
        <v>38</v>
      </c>
      <c r="B1" s="2"/>
      <c r="C1" s="2"/>
      <c r="D1" s="2"/>
      <c r="E1" s="2"/>
      <c r="F1" s="2"/>
      <c r="G1" s="2"/>
      <c r="H1" s="2"/>
      <c r="I1" s="2"/>
    </row>
    <row r="2" spans="1:9" x14ac:dyDescent="0.35">
      <c r="A2" s="2"/>
      <c r="B2" s="2"/>
      <c r="C2" s="2"/>
      <c r="D2" s="2"/>
      <c r="E2" s="2"/>
      <c r="F2" s="2"/>
      <c r="G2" s="2"/>
      <c r="H2" s="2"/>
      <c r="I2" s="2"/>
    </row>
    <row r="3" spans="1:9" x14ac:dyDescent="0.35">
      <c r="A3" s="3" t="s">
        <v>39</v>
      </c>
      <c r="B3" s="4"/>
      <c r="C3" s="2"/>
      <c r="D3" s="2"/>
      <c r="E3" s="2"/>
      <c r="F3" s="2"/>
      <c r="G3" s="2"/>
      <c r="H3" s="2"/>
      <c r="I3" s="2"/>
    </row>
    <row r="4" spans="1:9" ht="13.15" x14ac:dyDescent="0.4">
      <c r="A4" s="5" t="s">
        <v>40</v>
      </c>
      <c r="B4" s="6"/>
      <c r="D4" s="2" t="s">
        <v>41</v>
      </c>
      <c r="E4" s="2"/>
      <c r="F4" s="2"/>
      <c r="G4" s="2"/>
      <c r="H4" s="2"/>
      <c r="I4" s="2"/>
    </row>
    <row r="5" spans="1:9" ht="30.4" x14ac:dyDescent="0.35">
      <c r="A5" s="2"/>
      <c r="B5" s="2"/>
      <c r="C5" s="2"/>
      <c r="D5" s="2"/>
      <c r="E5" s="7" t="s">
        <v>1</v>
      </c>
      <c r="F5" s="2"/>
      <c r="G5" s="2"/>
      <c r="H5" s="2" t="s">
        <v>2</v>
      </c>
      <c r="I5" s="2" t="s">
        <v>3</v>
      </c>
    </row>
    <row r="6" spans="1:9" ht="13.15" x14ac:dyDescent="0.4">
      <c r="A6" s="8" t="s">
        <v>4</v>
      </c>
      <c r="B6" s="2" t="s">
        <v>5</v>
      </c>
      <c r="C6" s="2"/>
      <c r="D6" s="9"/>
      <c r="E6" s="10">
        <v>1</v>
      </c>
      <c r="F6" s="11">
        <f>D6*E6</f>
        <v>0</v>
      </c>
      <c r="G6" s="2"/>
      <c r="H6" s="2"/>
      <c r="I6" s="2"/>
    </row>
    <row r="7" spans="1:9" x14ac:dyDescent="0.35">
      <c r="A7" s="12"/>
      <c r="B7" s="2" t="s">
        <v>7</v>
      </c>
      <c r="C7" s="2"/>
      <c r="D7" s="9"/>
      <c r="E7" s="10">
        <v>1</v>
      </c>
      <c r="F7" s="11">
        <f t="shared" ref="F7:F9" si="0">D7*E7</f>
        <v>0</v>
      </c>
      <c r="G7" s="2"/>
      <c r="H7" s="2"/>
      <c r="I7" s="2"/>
    </row>
    <row r="8" spans="1:9" x14ac:dyDescent="0.35">
      <c r="A8" s="12"/>
      <c r="B8" s="2" t="s">
        <v>9</v>
      </c>
      <c r="C8" s="2"/>
      <c r="D8" s="9"/>
      <c r="E8" s="10">
        <v>1</v>
      </c>
      <c r="F8" s="11">
        <f t="shared" si="0"/>
        <v>0</v>
      </c>
      <c r="G8" s="2"/>
      <c r="H8" s="2"/>
      <c r="I8" s="2"/>
    </row>
    <row r="9" spans="1:9" x14ac:dyDescent="0.35">
      <c r="A9" s="12"/>
      <c r="B9" s="13" t="s">
        <v>11</v>
      </c>
      <c r="C9" s="14"/>
      <c r="D9" s="15"/>
      <c r="E9" s="16">
        <v>1</v>
      </c>
      <c r="F9" s="17">
        <f t="shared" si="0"/>
        <v>0</v>
      </c>
      <c r="G9" s="13"/>
      <c r="H9" s="2"/>
      <c r="I9" s="2"/>
    </row>
    <row r="10" spans="1:9" ht="13.15" x14ac:dyDescent="0.4">
      <c r="A10" s="12" t="s">
        <v>13</v>
      </c>
      <c r="B10" s="13"/>
      <c r="C10" s="13"/>
      <c r="D10" s="13"/>
      <c r="E10" s="13"/>
      <c r="F10" s="13"/>
      <c r="G10" s="17">
        <f>SUM(F6:F9)</f>
        <v>0</v>
      </c>
      <c r="H10" s="18">
        <f>G10/2</f>
        <v>0</v>
      </c>
      <c r="I10" s="18">
        <f>G10/2</f>
        <v>0</v>
      </c>
    </row>
    <row r="11" spans="1:9" x14ac:dyDescent="0.35">
      <c r="A11" s="8" t="s">
        <v>14</v>
      </c>
      <c r="B11" s="2" t="s">
        <v>15</v>
      </c>
      <c r="C11" s="2"/>
      <c r="D11" s="19"/>
      <c r="E11" s="10"/>
      <c r="F11" s="11">
        <f>D11*E11*-1</f>
        <v>0</v>
      </c>
      <c r="G11" s="2"/>
      <c r="H11" s="2"/>
      <c r="I11" s="2"/>
    </row>
    <row r="12" spans="1:9" x14ac:dyDescent="0.35">
      <c r="A12" s="12"/>
      <c r="B12" s="20" t="s">
        <v>16</v>
      </c>
      <c r="C12" s="21"/>
      <c r="D12" s="19"/>
      <c r="E12" s="10"/>
      <c r="F12" s="11">
        <f t="shared" ref="F12:F19" si="1">D12*E12*-1</f>
        <v>0</v>
      </c>
      <c r="G12" s="2"/>
      <c r="H12" s="2"/>
      <c r="I12" s="2"/>
    </row>
    <row r="13" spans="1:9" ht="25.5" x14ac:dyDescent="0.35">
      <c r="A13" s="12"/>
      <c r="B13" s="20" t="s">
        <v>18</v>
      </c>
      <c r="C13" s="20"/>
      <c r="D13" s="19"/>
      <c r="E13" s="10"/>
      <c r="F13" s="11">
        <f t="shared" si="1"/>
        <v>0</v>
      </c>
      <c r="G13" s="2"/>
      <c r="H13" s="2"/>
      <c r="I13" s="2"/>
    </row>
    <row r="14" spans="1:9" x14ac:dyDescent="0.35">
      <c r="A14" s="12"/>
      <c r="B14" s="2" t="s">
        <v>19</v>
      </c>
      <c r="C14" s="2"/>
      <c r="D14" s="19"/>
      <c r="E14" s="10"/>
      <c r="F14" s="11">
        <f t="shared" si="1"/>
        <v>0</v>
      </c>
      <c r="G14" s="2"/>
      <c r="H14" s="2"/>
      <c r="I14" s="2"/>
    </row>
    <row r="15" spans="1:9" x14ac:dyDescent="0.35">
      <c r="A15" s="12"/>
      <c r="B15" s="2" t="s">
        <v>20</v>
      </c>
      <c r="C15" s="2"/>
      <c r="D15" s="19"/>
      <c r="E15" s="10"/>
      <c r="F15" s="11">
        <f t="shared" si="1"/>
        <v>0</v>
      </c>
      <c r="G15" s="2"/>
      <c r="H15" s="2"/>
      <c r="I15" s="2"/>
    </row>
    <row r="16" spans="1:9" x14ac:dyDescent="0.35">
      <c r="A16" s="12"/>
      <c r="B16" s="2" t="s">
        <v>22</v>
      </c>
      <c r="C16" s="2"/>
      <c r="D16" s="19"/>
      <c r="E16" s="10"/>
      <c r="F16" s="11">
        <f t="shared" si="1"/>
        <v>0</v>
      </c>
      <c r="G16" s="2"/>
      <c r="H16" s="2"/>
      <c r="I16" s="2"/>
    </row>
    <row r="17" spans="1:9" x14ac:dyDescent="0.35">
      <c r="A17" s="12"/>
      <c r="B17" s="2" t="s">
        <v>24</v>
      </c>
      <c r="C17" s="2"/>
      <c r="D17" s="19"/>
      <c r="E17" s="10">
        <v>0</v>
      </c>
      <c r="F17" s="11">
        <f t="shared" si="1"/>
        <v>0</v>
      </c>
      <c r="G17" s="2"/>
      <c r="H17" s="2"/>
      <c r="I17" s="2"/>
    </row>
    <row r="18" spans="1:9" x14ac:dyDescent="0.35">
      <c r="A18" s="12"/>
      <c r="B18" s="2" t="s">
        <v>25</v>
      </c>
      <c r="C18" s="2"/>
      <c r="D18" s="19"/>
      <c r="E18" s="10">
        <v>1</v>
      </c>
      <c r="F18" s="11">
        <f t="shared" si="1"/>
        <v>0</v>
      </c>
      <c r="G18" s="2"/>
      <c r="H18" s="2"/>
      <c r="I18" s="2"/>
    </row>
    <row r="19" spans="1:9" x14ac:dyDescent="0.35">
      <c r="A19" s="12"/>
      <c r="B19" s="13" t="s">
        <v>26</v>
      </c>
      <c r="C19" s="13"/>
      <c r="D19" s="22"/>
      <c r="E19" s="16"/>
      <c r="F19" s="17">
        <f t="shared" si="1"/>
        <v>0</v>
      </c>
      <c r="G19" s="2"/>
      <c r="H19" s="2"/>
      <c r="I19" s="2"/>
    </row>
    <row r="20" spans="1:9" x14ac:dyDescent="0.35">
      <c r="A20" s="23" t="s">
        <v>27</v>
      </c>
      <c r="B20" s="13"/>
      <c r="C20" s="13"/>
      <c r="D20" s="13"/>
      <c r="E20" s="13"/>
      <c r="F20" s="2"/>
      <c r="G20" s="24">
        <f>SUM(F11:F19)</f>
        <v>0</v>
      </c>
      <c r="H20" s="24">
        <f>G20/2</f>
        <v>0</v>
      </c>
      <c r="I20" s="24">
        <f>G20/2</f>
        <v>0</v>
      </c>
    </row>
    <row r="21" spans="1:9" ht="13.15" x14ac:dyDescent="0.4">
      <c r="A21" s="25" t="s">
        <v>42</v>
      </c>
      <c r="B21" s="26"/>
      <c r="C21" s="26"/>
      <c r="D21" s="26"/>
      <c r="E21" s="26"/>
      <c r="F21" s="27"/>
      <c r="G21" s="28">
        <f>G10+G20</f>
        <v>0</v>
      </c>
      <c r="H21" s="29">
        <f>SUM(H10:H20)</f>
        <v>0</v>
      </c>
      <c r="I21" s="29">
        <f>SUM(I10:I20)</f>
        <v>0</v>
      </c>
    </row>
    <row r="22" spans="1:9" x14ac:dyDescent="0.35">
      <c r="A22" s="30" t="s">
        <v>28</v>
      </c>
      <c r="B22" s="31"/>
      <c r="C22" s="31"/>
      <c r="D22" s="31"/>
      <c r="E22" s="4"/>
      <c r="F22" s="2"/>
      <c r="G22" s="2"/>
      <c r="H22" s="2"/>
      <c r="I22" s="2"/>
    </row>
    <row r="23" spans="1:9" x14ac:dyDescent="0.35">
      <c r="A23" s="32" t="s">
        <v>29</v>
      </c>
      <c r="B23" s="11"/>
      <c r="C23" s="2"/>
      <c r="D23" s="2"/>
      <c r="E23" s="33"/>
      <c r="F23" s="2"/>
      <c r="G23" s="2"/>
      <c r="H23" s="2"/>
      <c r="I23" s="2"/>
    </row>
    <row r="24" spans="1:9" x14ac:dyDescent="0.35">
      <c r="A24" s="34" t="s">
        <v>30</v>
      </c>
      <c r="B24" s="17"/>
      <c r="C24" s="2"/>
      <c r="D24" s="2"/>
      <c r="E24" s="33"/>
      <c r="F24" s="2"/>
      <c r="G24" s="2"/>
      <c r="H24" s="2"/>
      <c r="I24" s="2"/>
    </row>
    <row r="25" spans="1:9" x14ac:dyDescent="0.35">
      <c r="A25" s="35" t="s">
        <v>31</v>
      </c>
      <c r="B25" s="11"/>
      <c r="C25" s="2"/>
      <c r="D25" s="2"/>
      <c r="E25" s="33"/>
      <c r="F25" s="2"/>
      <c r="G25" s="2"/>
      <c r="H25" s="2"/>
      <c r="I25" s="2"/>
    </row>
    <row r="26" spans="1:9" x14ac:dyDescent="0.35">
      <c r="A26" s="35" t="s">
        <v>32</v>
      </c>
      <c r="B26" s="11"/>
      <c r="C26" s="2"/>
      <c r="D26" s="11">
        <f>B25*2/3</f>
        <v>0</v>
      </c>
      <c r="E26" s="33"/>
      <c r="F26" s="2"/>
      <c r="G26" s="2"/>
      <c r="H26" s="2"/>
      <c r="I26" s="2"/>
    </row>
    <row r="27" spans="1:9" x14ac:dyDescent="0.35">
      <c r="A27" s="36" t="s">
        <v>47</v>
      </c>
      <c r="B27" s="37" t="s">
        <v>43</v>
      </c>
      <c r="C27" s="2"/>
      <c r="D27" s="2"/>
      <c r="E27" s="38">
        <f>D26*0.02</f>
        <v>0</v>
      </c>
      <c r="F27" s="2"/>
      <c r="G27" s="2"/>
      <c r="H27" s="2"/>
      <c r="I27" s="2"/>
    </row>
    <row r="28" spans="1:9" ht="13.9" x14ac:dyDescent="0.35">
      <c r="A28" s="39" t="s">
        <v>33</v>
      </c>
      <c r="B28" s="40"/>
      <c r="C28" s="13"/>
      <c r="D28" s="13"/>
      <c r="E28" s="41">
        <f>E27*6/12</f>
        <v>0</v>
      </c>
      <c r="F28" s="2"/>
      <c r="G28" s="2"/>
      <c r="H28" s="2"/>
      <c r="I28" s="2"/>
    </row>
    <row r="29" spans="1:9" x14ac:dyDescent="0.35">
      <c r="A29" s="2"/>
      <c r="B29" s="2"/>
      <c r="C29" s="42"/>
      <c r="D29" s="2"/>
      <c r="E29" s="2"/>
      <c r="F29" s="2"/>
      <c r="G29" s="2"/>
      <c r="H29" s="2"/>
      <c r="I29" s="2"/>
    </row>
    <row r="30" spans="1:9" ht="13.15" x14ac:dyDescent="0.4">
      <c r="A30" s="43" t="s">
        <v>44</v>
      </c>
      <c r="B30" s="31"/>
      <c r="C30" s="44" t="s">
        <v>34</v>
      </c>
      <c r="D30" s="45" t="s">
        <v>35</v>
      </c>
      <c r="E30" s="50" t="s">
        <v>49</v>
      </c>
      <c r="F30" s="51"/>
      <c r="G30" s="51"/>
      <c r="H30" s="51"/>
      <c r="I30" s="51"/>
    </row>
    <row r="31" spans="1:9" x14ac:dyDescent="0.35">
      <c r="A31" s="32" t="s">
        <v>45</v>
      </c>
      <c r="B31" s="2"/>
      <c r="C31" s="46"/>
      <c r="D31" s="47"/>
      <c r="E31" s="50"/>
      <c r="F31" s="51"/>
      <c r="G31" s="51"/>
      <c r="H31" s="51"/>
      <c r="I31" s="51"/>
    </row>
    <row r="32" spans="1:9" x14ac:dyDescent="0.35">
      <c r="A32" s="32" t="s">
        <v>36</v>
      </c>
      <c r="B32" s="2"/>
      <c r="C32" s="46"/>
      <c r="D32" s="47"/>
      <c r="E32" s="2"/>
      <c r="F32" s="2"/>
      <c r="G32" s="2"/>
      <c r="H32" s="2"/>
      <c r="I32" s="2"/>
    </row>
    <row r="33" spans="1:9" ht="13.15" x14ac:dyDescent="0.4">
      <c r="A33" s="5" t="s">
        <v>46</v>
      </c>
      <c r="B33" s="13"/>
      <c r="C33" s="48"/>
      <c r="D33" s="49"/>
      <c r="E33" s="2"/>
      <c r="F33" s="2"/>
      <c r="G33" s="2"/>
      <c r="H33" s="2"/>
      <c r="I33" s="2"/>
    </row>
  </sheetData>
  <mergeCells count="1">
    <mergeCell ref="E30:I3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Lösung Vertiefung</vt:lpstr>
      <vt:lpstr>gestufte Hilfe Vertiefung</vt:lpstr>
    </vt:vector>
  </TitlesOfParts>
  <Company>BITBW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ZSL</dc:creator>
  <cp:lastModifiedBy>Kindermann, Elke</cp:lastModifiedBy>
  <dcterms:created xsi:type="dcterms:W3CDTF">2024-05-31T18:50:11Z</dcterms:created>
  <dcterms:modified xsi:type="dcterms:W3CDTF">2024-06-03T13:10:20Z</dcterms:modified>
</cp:coreProperties>
</file>